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tti comunali\bilanci\"/>
    </mc:Choice>
  </mc:AlternateContent>
  <bookViews>
    <workbookView xWindow="0" yWindow="0" windowWidth="25335" windowHeight="8265"/>
  </bookViews>
  <sheets>
    <sheet name="Usci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3" i="1" l="1"/>
  <c r="R43" i="1"/>
  <c r="Q43" i="1"/>
  <c r="J43" i="1"/>
  <c r="I43" i="1"/>
  <c r="B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A41" i="1"/>
  <c r="Z41" i="1"/>
  <c r="AA40" i="1"/>
  <c r="Z40" i="1"/>
  <c r="AA39" i="1"/>
  <c r="Z39" i="1"/>
  <c r="AA38" i="1"/>
  <c r="AA42" i="1" s="1"/>
  <c r="Z38" i="1"/>
  <c r="AA37" i="1"/>
  <c r="Z37" i="1"/>
  <c r="AA36" i="1"/>
  <c r="Z36" i="1"/>
  <c r="AA35" i="1"/>
  <c r="Z35" i="1"/>
  <c r="Z42" i="1" s="1"/>
  <c r="Y34" i="1"/>
  <c r="X34" i="1"/>
  <c r="W34" i="1"/>
  <c r="V34" i="1"/>
  <c r="U34" i="1"/>
  <c r="T34" i="1"/>
  <c r="T43" i="1" s="1"/>
  <c r="S34" i="1"/>
  <c r="S43" i="1" s="1"/>
  <c r="R34" i="1"/>
  <c r="Q34" i="1"/>
  <c r="P34" i="1"/>
  <c r="O34" i="1"/>
  <c r="N34" i="1"/>
  <c r="M34" i="1"/>
  <c r="L34" i="1"/>
  <c r="L43" i="1" s="1"/>
  <c r="K34" i="1"/>
  <c r="K43" i="1" s="1"/>
  <c r="J34" i="1"/>
  <c r="I34" i="1"/>
  <c r="H34" i="1"/>
  <c r="G34" i="1"/>
  <c r="F34" i="1"/>
  <c r="E34" i="1"/>
  <c r="D34" i="1"/>
  <c r="D43" i="1" s="1"/>
  <c r="C34" i="1"/>
  <c r="C43" i="1" s="1"/>
  <c r="B34" i="1"/>
  <c r="AA33" i="1"/>
  <c r="Z33" i="1"/>
  <c r="AA32" i="1"/>
  <c r="Z32" i="1"/>
  <c r="AA31" i="1"/>
  <c r="Z31" i="1"/>
  <c r="AA30" i="1"/>
  <c r="AA34" i="1" s="1"/>
  <c r="Z30" i="1"/>
  <c r="Z34" i="1" s="1"/>
  <c r="AA29" i="1"/>
  <c r="Z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Z28" i="1" s="1"/>
  <c r="AA18" i="1"/>
  <c r="AA28" i="1" s="1"/>
  <c r="Z18" i="1"/>
  <c r="Y17" i="1"/>
  <c r="X17" i="1"/>
  <c r="X43" i="1" s="1"/>
  <c r="W17" i="1"/>
  <c r="W43" i="1" s="1"/>
  <c r="V17" i="1"/>
  <c r="V43" i="1" s="1"/>
  <c r="U17" i="1"/>
  <c r="U43" i="1" s="1"/>
  <c r="T17" i="1"/>
  <c r="S17" i="1"/>
  <c r="R17" i="1"/>
  <c r="Q17" i="1"/>
  <c r="P17" i="1"/>
  <c r="P43" i="1" s="1"/>
  <c r="O17" i="1"/>
  <c r="O43" i="1" s="1"/>
  <c r="N17" i="1"/>
  <c r="N43" i="1" s="1"/>
  <c r="M17" i="1"/>
  <c r="M43" i="1" s="1"/>
  <c r="L17" i="1"/>
  <c r="K17" i="1"/>
  <c r="J17" i="1"/>
  <c r="I17" i="1"/>
  <c r="H17" i="1"/>
  <c r="H43" i="1" s="1"/>
  <c r="G17" i="1"/>
  <c r="G43" i="1" s="1"/>
  <c r="F17" i="1"/>
  <c r="F43" i="1" s="1"/>
  <c r="E17" i="1"/>
  <c r="E43" i="1" s="1"/>
  <c r="D17" i="1"/>
  <c r="C17" i="1"/>
  <c r="B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AA17" i="1" s="1"/>
  <c r="AA43" i="1" s="1"/>
  <c r="Z6" i="1"/>
  <c r="Z17" i="1" s="1"/>
  <c r="Z43" i="1" s="1"/>
</calcChain>
</file>

<file path=xl/sharedStrings.xml><?xml version="1.0" encoding="utf-8"?>
<sst xmlns="http://schemas.openxmlformats.org/spreadsheetml/2006/main" count="81" uniqueCount="57">
  <si>
    <t>ALLEGATO 3 - ENTI LOCALI IN CONTABILITA' FINANZIARIA</t>
  </si>
  <si>
    <t>Spesa</t>
  </si>
  <si>
    <t>DATI PREVISIONALI ANNO 2015</t>
  </si>
  <si>
    <t>INTERVENTI/FUNZIONI E SERVIZI</t>
  </si>
  <si>
    <t>Funzioni generali di amministrazione, di gestione e di controllo</t>
  </si>
  <si>
    <t>Funzioni relative alla giustizia</t>
  </si>
  <si>
    <t>Funzioni di polizia locale</t>
  </si>
  <si>
    <t>Funzioni di istruzione pubblica</t>
  </si>
  <si>
    <t>Funzioni relative alla cultura ed ai beni  culturali</t>
  </si>
  <si>
    <t>Funzioni nel settore sportivo e ricreativo</t>
  </si>
  <si>
    <t>Funzioni nel campo turistico</t>
  </si>
  <si>
    <t>Funzioni nel campo della viabilita' e dei trasporti</t>
  </si>
  <si>
    <t>Funzioni riguardanti la gestione del territorio e dell'ambiente</t>
  </si>
  <si>
    <t>Funzioni nel settore sociale</t>
  </si>
  <si>
    <t>Funzioni nel campo dello sviluppo economico</t>
  </si>
  <si>
    <t>Funzioni relative a servizi produttivi</t>
  </si>
  <si>
    <t>Totale Spese</t>
  </si>
  <si>
    <t>Competenza</t>
  </si>
  <si>
    <t>Cassa</t>
  </si>
  <si>
    <t>1   Personale</t>
  </si>
  <si>
    <t>2   Acquisto di beni di consumo e o di materie prime</t>
  </si>
  <si>
    <t>3   Prestazioni di servizi</t>
  </si>
  <si>
    <t>4   Utilizzo di beni di terzi</t>
  </si>
  <si>
    <t>5   Trasferimenti</t>
  </si>
  <si>
    <t>6   Interessi passivi e oneri finanziari diversi</t>
  </si>
  <si>
    <t>7   Imposte e tasse</t>
  </si>
  <si>
    <t>8   Oneri straordinari della gestione corrente</t>
  </si>
  <si>
    <t>9   Ammortamenti di esercizio</t>
  </si>
  <si>
    <t>10   Fondo svalutazione crediti</t>
  </si>
  <si>
    <t>11   Fondo di riserva</t>
  </si>
  <si>
    <t>12 TOTALE TITOLO 1°: SPESE CORRENTI</t>
  </si>
  <si>
    <t>1   Acquisizione di beni immobili</t>
  </si>
  <si>
    <t>2   Espropri e servitu' onerose</t>
  </si>
  <si>
    <t>3   Acquisto di beni specifici per realizzazioni in   economia</t>
  </si>
  <si>
    <t>4   Utilizzo di beni di terzi per realizzazioni in    economia</t>
  </si>
  <si>
    <t>5   Acquisizione di beni mobili, macchine ed attrezza-ture tecnico-scientifiche</t>
  </si>
  <si>
    <t>6   Incarichi professionali esterni</t>
  </si>
  <si>
    <t>7   Trasferimenti di capitale</t>
  </si>
  <si>
    <t>8   Partecipazioni azionarie</t>
  </si>
  <si>
    <t>9   Conferimenti di capitale</t>
  </si>
  <si>
    <t>10   Concessioni di crediti e anticipazioni</t>
  </si>
  <si>
    <t>11 TOTALE TITOLO 2°: SPESE IN CONTO CAPITALE</t>
  </si>
  <si>
    <t>1   Rimborso per anticipazioni di cassa</t>
  </si>
  <si>
    <t>2   Rimborso di finanziamenti a breve termine</t>
  </si>
  <si>
    <t>3   Rimborso di quota capitale di mutui e prestiti</t>
  </si>
  <si>
    <t>4   Rimborso di prestiti obbligazionari</t>
  </si>
  <si>
    <t>5   Rimborso di quota capitale di debiti pluriennali</t>
  </si>
  <si>
    <t>6 TOTALE TITOLO 3°: SPESE PER RIMBORSO DI PRESTITI</t>
  </si>
  <si>
    <t>1   Ritenute previdenziali e assistenziali al personale</t>
  </si>
  <si>
    <t>2   Ritenute erariali</t>
  </si>
  <si>
    <t>3   Altre ritenute al personale per conto di terzi</t>
  </si>
  <si>
    <t>4   Restituzione di depositi cauzionali</t>
  </si>
  <si>
    <t>5   Spese per servizi per conto terzi</t>
  </si>
  <si>
    <t>6   Anticipazione di fondi per servizio economato</t>
  </si>
  <si>
    <t>7   Restituzione di depositi per spese contrattuali</t>
  </si>
  <si>
    <t>8 TOTALE TITOLO 4°: PARTITE DI GIRO</t>
  </si>
  <si>
    <t xml:space="preserve">TOTALE SPESE PER CLASSIFICAZIONE FUNZIONALE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</si>
</sst>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wrapText="1"/>
    </xf>
    <xf numFmtId="164" fontId="4" fillId="0" borderId="0" xfId="0" applyNumberFormat="1" applyFont="1" applyProtection="1"/>
    <xf numFmtId="164" fontId="4" fillId="0" borderId="6" xfId="0" applyNumberFormat="1" applyFont="1" applyBorder="1" applyProtection="1"/>
    <xf numFmtId="0" fontId="4" fillId="0" borderId="7" xfId="0" applyFont="1" applyBorder="1" applyAlignment="1" applyProtection="1">
      <alignment wrapText="1"/>
    </xf>
    <xf numFmtId="164" fontId="4" fillId="0" borderId="7" xfId="0" applyNumberFormat="1" applyFont="1" applyBorder="1" applyProtection="1"/>
    <xf numFmtId="0" fontId="4" fillId="0" borderId="8" xfId="0" applyFont="1" applyBorder="1" applyAlignment="1" applyProtection="1">
      <alignment wrapText="1"/>
    </xf>
    <xf numFmtId="164" fontId="4" fillId="0" borderId="8" xfId="0" applyNumberFormat="1" applyFont="1" applyBorder="1" applyProtection="1"/>
    <xf numFmtId="0" fontId="4" fillId="0" borderId="1" xfId="0" applyFont="1" applyBorder="1" applyAlignment="1" applyProtection="1">
      <alignment wrapText="1"/>
    </xf>
    <xf numFmtId="164" fontId="4" fillId="0" borderId="1" xfId="0" applyNumberFormat="1" applyFont="1" applyBorder="1" applyProtection="1"/>
    <xf numFmtId="0" fontId="2" fillId="0" borderId="9" xfId="0" applyFont="1" applyBorder="1" applyAlignment="1" applyProtection="1">
      <alignment wrapText="1"/>
    </xf>
    <xf numFmtId="164" fontId="2" fillId="0" borderId="9" xfId="0" applyNumberFormat="1" applyFont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topLeftCell="A39" workbookViewId="0">
      <selection activeCell="Q43" sqref="Q43"/>
    </sheetView>
  </sheetViews>
  <sheetFormatPr defaultRowHeight="15" x14ac:dyDescent="0.25"/>
  <cols>
    <col min="1" max="1" width="30.7109375" style="1" customWidth="1"/>
    <col min="2" max="3" width="10.85546875" style="1" bestFit="1" customWidth="1"/>
    <col min="4" max="7" width="9.140625" style="1"/>
    <col min="8" max="8" width="10.28515625" style="1" bestFit="1" customWidth="1"/>
    <col min="9" max="9" width="10" style="1" bestFit="1" customWidth="1"/>
    <col min="10" max="10" width="9.140625" style="1"/>
    <col min="11" max="11" width="9.7109375" style="1" bestFit="1" customWidth="1"/>
    <col min="12" max="15" width="9.140625" style="1"/>
    <col min="16" max="16" width="10.5703125" style="1" bestFit="1" customWidth="1"/>
    <col min="17" max="18" width="10.28515625" style="1" bestFit="1" customWidth="1"/>
    <col min="19" max="19" width="10.5703125" style="1" bestFit="1" customWidth="1"/>
    <col min="20" max="20" width="10" style="1" bestFit="1" customWidth="1"/>
    <col min="21" max="21" width="10.28515625" style="1" bestFit="1" customWidth="1"/>
    <col min="22" max="22" width="10" style="1" bestFit="1" customWidth="1"/>
    <col min="23" max="23" width="9.7109375" style="1" bestFit="1" customWidth="1"/>
    <col min="24" max="25" width="9.140625" style="1"/>
    <col min="26" max="26" width="10.85546875" style="1" bestFit="1" customWidth="1"/>
    <col min="27" max="27" width="11.140625" style="1" bestFit="1" customWidth="1"/>
    <col min="28" max="16384" width="9.140625" style="1"/>
  </cols>
  <sheetData>
    <row r="1" spans="1:27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x14ac:dyDescent="0.2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25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x14ac:dyDescent="0.25">
      <c r="A4" s="6" t="s">
        <v>3</v>
      </c>
      <c r="B4" s="7" t="s">
        <v>4</v>
      </c>
      <c r="C4" s="8"/>
      <c r="D4" s="7" t="s">
        <v>5</v>
      </c>
      <c r="E4" s="8"/>
      <c r="F4" s="7" t="s">
        <v>6</v>
      </c>
      <c r="G4" s="8"/>
      <c r="H4" s="7" t="s">
        <v>7</v>
      </c>
      <c r="I4" s="8"/>
      <c r="J4" s="7" t="s">
        <v>8</v>
      </c>
      <c r="K4" s="8"/>
      <c r="L4" s="7" t="s">
        <v>9</v>
      </c>
      <c r="M4" s="8"/>
      <c r="N4" s="7" t="s">
        <v>10</v>
      </c>
      <c r="O4" s="8"/>
      <c r="P4" s="7" t="s">
        <v>11</v>
      </c>
      <c r="Q4" s="8"/>
      <c r="R4" s="7" t="s">
        <v>12</v>
      </c>
      <c r="S4" s="8"/>
      <c r="T4" s="7" t="s">
        <v>13</v>
      </c>
      <c r="U4" s="8"/>
      <c r="V4" s="7" t="s">
        <v>14</v>
      </c>
      <c r="W4" s="8"/>
      <c r="X4" s="7" t="s">
        <v>15</v>
      </c>
      <c r="Y4" s="8"/>
      <c r="Z4" s="9" t="s">
        <v>16</v>
      </c>
      <c r="AA4" s="10"/>
    </row>
    <row r="5" spans="1:27" ht="15.75" thickBot="1" x14ac:dyDescent="0.3">
      <c r="A5" s="11"/>
      <c r="B5" s="12" t="s">
        <v>17</v>
      </c>
      <c r="C5" s="12" t="s">
        <v>18</v>
      </c>
      <c r="D5" s="12" t="s">
        <v>17</v>
      </c>
      <c r="E5" s="12" t="s">
        <v>18</v>
      </c>
      <c r="F5" s="12" t="s">
        <v>17</v>
      </c>
      <c r="G5" s="12" t="s">
        <v>18</v>
      </c>
      <c r="H5" s="12" t="s">
        <v>17</v>
      </c>
      <c r="I5" s="12" t="s">
        <v>18</v>
      </c>
      <c r="J5" s="12" t="s">
        <v>17</v>
      </c>
      <c r="K5" s="12" t="s">
        <v>18</v>
      </c>
      <c r="L5" s="12" t="s">
        <v>17</v>
      </c>
      <c r="M5" s="12" t="s">
        <v>18</v>
      </c>
      <c r="N5" s="12" t="s">
        <v>17</v>
      </c>
      <c r="O5" s="12" t="s">
        <v>18</v>
      </c>
      <c r="P5" s="12" t="s">
        <v>17</v>
      </c>
      <c r="Q5" s="12" t="s">
        <v>18</v>
      </c>
      <c r="R5" s="12" t="s">
        <v>17</v>
      </c>
      <c r="S5" s="12" t="s">
        <v>18</v>
      </c>
      <c r="T5" s="12" t="s">
        <v>17</v>
      </c>
      <c r="U5" s="12" t="s">
        <v>18</v>
      </c>
      <c r="V5" s="12" t="s">
        <v>17</v>
      </c>
      <c r="W5" s="12" t="s">
        <v>18</v>
      </c>
      <c r="X5" s="12" t="s">
        <v>17</v>
      </c>
      <c r="Y5" s="12" t="s">
        <v>18</v>
      </c>
      <c r="Z5" s="12" t="s">
        <v>17</v>
      </c>
      <c r="AA5" s="12" t="s">
        <v>18</v>
      </c>
    </row>
    <row r="6" spans="1:27" ht="15.75" thickTop="1" x14ac:dyDescent="0.25">
      <c r="A6" s="13" t="s">
        <v>19</v>
      </c>
      <c r="B6" s="14">
        <v>2352912.13</v>
      </c>
      <c r="C6" s="15">
        <v>2758055.8</v>
      </c>
      <c r="D6" s="14">
        <v>0</v>
      </c>
      <c r="E6" s="15">
        <v>0</v>
      </c>
      <c r="F6" s="14">
        <v>743501.58</v>
      </c>
      <c r="G6" s="15">
        <v>779697.62</v>
      </c>
      <c r="H6" s="14">
        <v>143537.63</v>
      </c>
      <c r="I6" s="15">
        <v>146057.15</v>
      </c>
      <c r="J6" s="14">
        <v>253251.29</v>
      </c>
      <c r="K6" s="15">
        <v>308877.48</v>
      </c>
      <c r="L6" s="14">
        <v>0</v>
      </c>
      <c r="M6" s="15">
        <v>0</v>
      </c>
      <c r="N6" s="14">
        <v>0</v>
      </c>
      <c r="O6" s="15">
        <v>0</v>
      </c>
      <c r="P6" s="14">
        <v>221061.64</v>
      </c>
      <c r="Q6" s="15">
        <v>254599.78</v>
      </c>
      <c r="R6" s="14">
        <v>946166.26</v>
      </c>
      <c r="S6" s="15">
        <v>1027419.05</v>
      </c>
      <c r="T6" s="14">
        <v>585597.39</v>
      </c>
      <c r="U6" s="15">
        <v>613981.73</v>
      </c>
      <c r="V6" s="14">
        <v>47948.99</v>
      </c>
      <c r="W6" s="15">
        <v>51405.99</v>
      </c>
      <c r="X6" s="14">
        <v>0</v>
      </c>
      <c r="Y6" s="15">
        <v>0</v>
      </c>
      <c r="Z6" s="14">
        <f t="shared" ref="Z6:AA16" si="0">SUM(B6+D6+F6+H6+J6+L6+N6+P6+R6+T6+V6+X6)</f>
        <v>5293976.91</v>
      </c>
      <c r="AA6" s="15">
        <f t="shared" si="0"/>
        <v>5940094.5999999996</v>
      </c>
    </row>
    <row r="7" spans="1:27" ht="46.5" x14ac:dyDescent="0.25">
      <c r="A7" s="16" t="s">
        <v>20</v>
      </c>
      <c r="B7" s="14">
        <v>58058</v>
      </c>
      <c r="C7" s="17">
        <v>70742.55</v>
      </c>
      <c r="D7" s="14">
        <v>0</v>
      </c>
      <c r="E7" s="17">
        <v>0</v>
      </c>
      <c r="F7" s="14">
        <v>15210</v>
      </c>
      <c r="G7" s="17">
        <v>36575.480000000003</v>
      </c>
      <c r="H7" s="14">
        <v>46000</v>
      </c>
      <c r="I7" s="17">
        <v>73933.75</v>
      </c>
      <c r="J7" s="14">
        <v>1200</v>
      </c>
      <c r="K7" s="17">
        <v>1200</v>
      </c>
      <c r="L7" s="14">
        <v>500</v>
      </c>
      <c r="M7" s="17">
        <v>1000</v>
      </c>
      <c r="N7" s="14">
        <v>0</v>
      </c>
      <c r="O7" s="17">
        <v>0</v>
      </c>
      <c r="P7" s="14">
        <v>8000</v>
      </c>
      <c r="Q7" s="17">
        <v>9500</v>
      </c>
      <c r="R7" s="14">
        <v>35180</v>
      </c>
      <c r="S7" s="17">
        <v>43027.68</v>
      </c>
      <c r="T7" s="14">
        <v>40000</v>
      </c>
      <c r="U7" s="17">
        <v>45616.14</v>
      </c>
      <c r="V7" s="14">
        <v>1800</v>
      </c>
      <c r="W7" s="17">
        <v>1800</v>
      </c>
      <c r="X7" s="14">
        <v>0</v>
      </c>
      <c r="Y7" s="17">
        <v>0</v>
      </c>
      <c r="Z7" s="14">
        <f t="shared" si="0"/>
        <v>205948</v>
      </c>
      <c r="AA7" s="17">
        <f t="shared" si="0"/>
        <v>283395.59999999998</v>
      </c>
    </row>
    <row r="8" spans="1:27" ht="28.5" x14ac:dyDescent="0.25">
      <c r="A8" s="16" t="s">
        <v>21</v>
      </c>
      <c r="B8" s="14">
        <v>955654.24</v>
      </c>
      <c r="C8" s="17">
        <v>1471531.36</v>
      </c>
      <c r="D8" s="14">
        <v>0</v>
      </c>
      <c r="E8" s="17">
        <v>0</v>
      </c>
      <c r="F8" s="14">
        <v>41150</v>
      </c>
      <c r="G8" s="17">
        <v>56319.95</v>
      </c>
      <c r="H8" s="14">
        <v>279355</v>
      </c>
      <c r="I8" s="17">
        <v>358547.35</v>
      </c>
      <c r="J8" s="14">
        <v>101500</v>
      </c>
      <c r="K8" s="17">
        <v>131228.72</v>
      </c>
      <c r="L8" s="14">
        <v>0</v>
      </c>
      <c r="M8" s="17">
        <v>0</v>
      </c>
      <c r="N8" s="14">
        <v>0</v>
      </c>
      <c r="O8" s="17">
        <v>0</v>
      </c>
      <c r="P8" s="14">
        <v>480949.12</v>
      </c>
      <c r="Q8" s="17">
        <v>785576.74</v>
      </c>
      <c r="R8" s="14">
        <v>2332516.37</v>
      </c>
      <c r="S8" s="17">
        <v>2886152.34</v>
      </c>
      <c r="T8" s="14">
        <v>468018.42</v>
      </c>
      <c r="U8" s="17">
        <v>560223.63</v>
      </c>
      <c r="V8" s="14">
        <v>5000</v>
      </c>
      <c r="W8" s="17">
        <v>5000</v>
      </c>
      <c r="X8" s="14">
        <v>0</v>
      </c>
      <c r="Y8" s="17">
        <v>0</v>
      </c>
      <c r="Z8" s="14">
        <f t="shared" si="0"/>
        <v>4664143.1500000004</v>
      </c>
      <c r="AA8" s="17">
        <f t="shared" si="0"/>
        <v>6254580.0899999999</v>
      </c>
    </row>
    <row r="9" spans="1:27" ht="19.5" x14ac:dyDescent="0.25">
      <c r="A9" s="16" t="s">
        <v>22</v>
      </c>
      <c r="B9" s="14">
        <v>9000</v>
      </c>
      <c r="C9" s="17">
        <v>19736.18</v>
      </c>
      <c r="D9" s="14">
        <v>0</v>
      </c>
      <c r="E9" s="17">
        <v>0</v>
      </c>
      <c r="F9" s="14">
        <v>0</v>
      </c>
      <c r="G9" s="17">
        <v>0</v>
      </c>
      <c r="H9" s="14">
        <v>0</v>
      </c>
      <c r="I9" s="17">
        <v>0</v>
      </c>
      <c r="J9" s="14">
        <v>0</v>
      </c>
      <c r="K9" s="17">
        <v>0</v>
      </c>
      <c r="L9" s="14">
        <v>0</v>
      </c>
      <c r="M9" s="17">
        <v>0</v>
      </c>
      <c r="N9" s="14">
        <v>0</v>
      </c>
      <c r="O9" s="17">
        <v>0</v>
      </c>
      <c r="P9" s="14">
        <v>0</v>
      </c>
      <c r="Q9" s="17">
        <v>0</v>
      </c>
      <c r="R9" s="14">
        <v>0</v>
      </c>
      <c r="S9" s="17">
        <v>0</v>
      </c>
      <c r="T9" s="14">
        <v>0</v>
      </c>
      <c r="U9" s="17">
        <v>0</v>
      </c>
      <c r="V9" s="14">
        <v>0</v>
      </c>
      <c r="W9" s="17">
        <v>0</v>
      </c>
      <c r="X9" s="14">
        <v>0</v>
      </c>
      <c r="Y9" s="17">
        <v>0</v>
      </c>
      <c r="Z9" s="14">
        <f t="shared" si="0"/>
        <v>9000</v>
      </c>
      <c r="AA9" s="17">
        <f t="shared" si="0"/>
        <v>19736.18</v>
      </c>
    </row>
    <row r="10" spans="1:27" ht="19.5" x14ac:dyDescent="0.25">
      <c r="A10" s="16" t="s">
        <v>23</v>
      </c>
      <c r="B10" s="14">
        <v>26845</v>
      </c>
      <c r="C10" s="17">
        <v>736134.46</v>
      </c>
      <c r="D10" s="14">
        <v>0</v>
      </c>
      <c r="E10" s="17">
        <v>0</v>
      </c>
      <c r="F10" s="14">
        <v>0</v>
      </c>
      <c r="G10" s="17">
        <v>0</v>
      </c>
      <c r="H10" s="14">
        <v>53000</v>
      </c>
      <c r="I10" s="17">
        <v>53000</v>
      </c>
      <c r="J10" s="14">
        <v>70000</v>
      </c>
      <c r="K10" s="17">
        <v>75580.12</v>
      </c>
      <c r="L10" s="14">
        <v>27000</v>
      </c>
      <c r="M10" s="17">
        <v>51750</v>
      </c>
      <c r="N10" s="14">
        <v>0</v>
      </c>
      <c r="O10" s="17">
        <v>0</v>
      </c>
      <c r="P10" s="14">
        <v>0</v>
      </c>
      <c r="Q10" s="17">
        <v>0</v>
      </c>
      <c r="R10" s="14">
        <v>650000</v>
      </c>
      <c r="S10" s="17">
        <v>852913.96</v>
      </c>
      <c r="T10" s="14">
        <v>186000</v>
      </c>
      <c r="U10" s="17">
        <v>384948.2</v>
      </c>
      <c r="V10" s="14">
        <v>0</v>
      </c>
      <c r="W10" s="17">
        <v>0</v>
      </c>
      <c r="X10" s="14">
        <v>0</v>
      </c>
      <c r="Y10" s="17">
        <v>0</v>
      </c>
      <c r="Z10" s="14">
        <f t="shared" si="0"/>
        <v>1012845</v>
      </c>
      <c r="AA10" s="17">
        <f t="shared" si="0"/>
        <v>2154326.7400000002</v>
      </c>
    </row>
    <row r="11" spans="1:27" ht="46.5" x14ac:dyDescent="0.25">
      <c r="A11" s="16" t="s">
        <v>24</v>
      </c>
      <c r="B11" s="14">
        <v>169459.03</v>
      </c>
      <c r="C11" s="17">
        <v>169521.1</v>
      </c>
      <c r="D11" s="14">
        <v>0</v>
      </c>
      <c r="E11" s="17">
        <v>0</v>
      </c>
      <c r="F11" s="14">
        <v>0</v>
      </c>
      <c r="G11" s="17">
        <v>0</v>
      </c>
      <c r="H11" s="14">
        <v>24447.71</v>
      </c>
      <c r="I11" s="17">
        <v>24447.71</v>
      </c>
      <c r="J11" s="14">
        <v>0</v>
      </c>
      <c r="K11" s="17">
        <v>0</v>
      </c>
      <c r="L11" s="14">
        <v>105148.4</v>
      </c>
      <c r="M11" s="17">
        <v>105148.4</v>
      </c>
      <c r="N11" s="14">
        <v>0</v>
      </c>
      <c r="O11" s="17">
        <v>0</v>
      </c>
      <c r="P11" s="14">
        <v>129505.51</v>
      </c>
      <c r="Q11" s="17">
        <v>129505.51</v>
      </c>
      <c r="R11" s="14">
        <v>36686.43</v>
      </c>
      <c r="S11" s="17">
        <v>36686.449999999997</v>
      </c>
      <c r="T11" s="14">
        <v>0</v>
      </c>
      <c r="U11" s="17">
        <v>0</v>
      </c>
      <c r="V11" s="14">
        <v>0</v>
      </c>
      <c r="W11" s="17">
        <v>0</v>
      </c>
      <c r="X11" s="14">
        <v>0</v>
      </c>
      <c r="Y11" s="17">
        <v>0</v>
      </c>
      <c r="Z11" s="14">
        <f t="shared" si="0"/>
        <v>465247.08</v>
      </c>
      <c r="AA11" s="17">
        <f t="shared" si="0"/>
        <v>465309.17</v>
      </c>
    </row>
    <row r="12" spans="1:27" ht="19.5" x14ac:dyDescent="0.25">
      <c r="A12" s="16" t="s">
        <v>25</v>
      </c>
      <c r="B12" s="14">
        <v>127125.06</v>
      </c>
      <c r="C12" s="17">
        <v>123125.06</v>
      </c>
      <c r="D12" s="14">
        <v>0</v>
      </c>
      <c r="E12" s="17">
        <v>0</v>
      </c>
      <c r="F12" s="14">
        <v>44000</v>
      </c>
      <c r="G12" s="17">
        <v>44000</v>
      </c>
      <c r="H12" s="14">
        <v>8381.91</v>
      </c>
      <c r="I12" s="17">
        <v>8381.91</v>
      </c>
      <c r="J12" s="14">
        <v>9129.6</v>
      </c>
      <c r="K12" s="17">
        <v>9253.9699999999993</v>
      </c>
      <c r="L12" s="14">
        <v>0</v>
      </c>
      <c r="M12" s="17">
        <v>0</v>
      </c>
      <c r="N12" s="14">
        <v>0</v>
      </c>
      <c r="O12" s="17">
        <v>0</v>
      </c>
      <c r="P12" s="14">
        <v>10144.31</v>
      </c>
      <c r="Q12" s="17">
        <v>10144.31</v>
      </c>
      <c r="R12" s="14">
        <v>54468.39</v>
      </c>
      <c r="S12" s="17">
        <v>108086.15</v>
      </c>
      <c r="T12" s="14">
        <v>27643.74</v>
      </c>
      <c r="U12" s="17">
        <v>94480.28</v>
      </c>
      <c r="V12" s="14">
        <v>2948.52</v>
      </c>
      <c r="W12" s="17">
        <v>2948.57</v>
      </c>
      <c r="X12" s="14">
        <v>0</v>
      </c>
      <c r="Y12" s="17">
        <v>0</v>
      </c>
      <c r="Z12" s="14">
        <f t="shared" si="0"/>
        <v>283841.53000000003</v>
      </c>
      <c r="AA12" s="17">
        <f t="shared" si="0"/>
        <v>400420.25000000006</v>
      </c>
    </row>
    <row r="13" spans="1:27" ht="37.5" x14ac:dyDescent="0.25">
      <c r="A13" s="16" t="s">
        <v>26</v>
      </c>
      <c r="B13" s="14">
        <v>333000</v>
      </c>
      <c r="C13" s="17">
        <v>382104.11</v>
      </c>
      <c r="D13" s="14">
        <v>0</v>
      </c>
      <c r="E13" s="17">
        <v>0</v>
      </c>
      <c r="F13" s="14">
        <v>0</v>
      </c>
      <c r="G13" s="17">
        <v>0</v>
      </c>
      <c r="H13" s="14">
        <v>0</v>
      </c>
      <c r="I13" s="17">
        <v>0</v>
      </c>
      <c r="J13" s="14">
        <v>0</v>
      </c>
      <c r="K13" s="17">
        <v>0</v>
      </c>
      <c r="L13" s="14">
        <v>0</v>
      </c>
      <c r="M13" s="17">
        <v>0</v>
      </c>
      <c r="N13" s="14">
        <v>0</v>
      </c>
      <c r="O13" s="17">
        <v>0</v>
      </c>
      <c r="P13" s="14">
        <v>0</v>
      </c>
      <c r="Q13" s="17">
        <v>0</v>
      </c>
      <c r="R13" s="14">
        <v>0</v>
      </c>
      <c r="S13" s="17">
        <v>0</v>
      </c>
      <c r="T13" s="14">
        <v>0</v>
      </c>
      <c r="U13" s="17">
        <v>0</v>
      </c>
      <c r="V13" s="14">
        <v>0</v>
      </c>
      <c r="W13" s="17">
        <v>0</v>
      </c>
      <c r="X13" s="14">
        <v>0</v>
      </c>
      <c r="Y13" s="17">
        <v>0</v>
      </c>
      <c r="Z13" s="14">
        <f t="shared" si="0"/>
        <v>333000</v>
      </c>
      <c r="AA13" s="17">
        <f t="shared" si="0"/>
        <v>382104.11</v>
      </c>
    </row>
    <row r="14" spans="1:27" ht="37.5" x14ac:dyDescent="0.25">
      <c r="A14" s="16" t="s">
        <v>27</v>
      </c>
      <c r="B14" s="14">
        <v>0</v>
      </c>
      <c r="C14" s="17">
        <v>0</v>
      </c>
      <c r="D14" s="14">
        <v>0</v>
      </c>
      <c r="E14" s="17">
        <v>0</v>
      </c>
      <c r="F14" s="14">
        <v>0</v>
      </c>
      <c r="G14" s="17">
        <v>0</v>
      </c>
      <c r="H14" s="14">
        <v>0</v>
      </c>
      <c r="I14" s="17">
        <v>0</v>
      </c>
      <c r="J14" s="14">
        <v>0</v>
      </c>
      <c r="K14" s="17">
        <v>0</v>
      </c>
      <c r="L14" s="14">
        <v>0</v>
      </c>
      <c r="M14" s="17">
        <v>0</v>
      </c>
      <c r="N14" s="14">
        <v>0</v>
      </c>
      <c r="O14" s="17">
        <v>0</v>
      </c>
      <c r="P14" s="14">
        <v>0</v>
      </c>
      <c r="Q14" s="17">
        <v>0</v>
      </c>
      <c r="R14" s="14">
        <v>0</v>
      </c>
      <c r="S14" s="17">
        <v>0</v>
      </c>
      <c r="T14" s="14">
        <v>0</v>
      </c>
      <c r="U14" s="17">
        <v>0</v>
      </c>
      <c r="V14" s="14">
        <v>0</v>
      </c>
      <c r="W14" s="17">
        <v>0</v>
      </c>
      <c r="X14" s="14">
        <v>0</v>
      </c>
      <c r="Y14" s="17">
        <v>0</v>
      </c>
      <c r="Z14" s="14">
        <f t="shared" si="0"/>
        <v>0</v>
      </c>
      <c r="AA14" s="17">
        <f t="shared" si="0"/>
        <v>0</v>
      </c>
    </row>
    <row r="15" spans="1:27" ht="28.5" x14ac:dyDescent="0.25">
      <c r="A15" s="16" t="s">
        <v>28</v>
      </c>
      <c r="B15" s="14">
        <v>1047051.25</v>
      </c>
      <c r="C15" s="17">
        <v>1047051.25</v>
      </c>
      <c r="D15" s="14">
        <v>0</v>
      </c>
      <c r="E15" s="17">
        <v>0</v>
      </c>
      <c r="F15" s="14">
        <v>0</v>
      </c>
      <c r="G15" s="17">
        <v>0</v>
      </c>
      <c r="H15" s="14">
        <v>0</v>
      </c>
      <c r="I15" s="17">
        <v>0</v>
      </c>
      <c r="J15" s="14">
        <v>0</v>
      </c>
      <c r="K15" s="17">
        <v>0</v>
      </c>
      <c r="L15" s="14">
        <v>0</v>
      </c>
      <c r="M15" s="17">
        <v>0</v>
      </c>
      <c r="N15" s="14">
        <v>0</v>
      </c>
      <c r="O15" s="17">
        <v>0</v>
      </c>
      <c r="P15" s="14">
        <v>0</v>
      </c>
      <c r="Q15" s="17">
        <v>0</v>
      </c>
      <c r="R15" s="14">
        <v>0</v>
      </c>
      <c r="S15" s="17">
        <v>0</v>
      </c>
      <c r="T15" s="14">
        <v>0</v>
      </c>
      <c r="U15" s="17">
        <v>0</v>
      </c>
      <c r="V15" s="14">
        <v>0</v>
      </c>
      <c r="W15" s="17">
        <v>0</v>
      </c>
      <c r="X15" s="14">
        <v>0</v>
      </c>
      <c r="Y15" s="17">
        <v>0</v>
      </c>
      <c r="Z15" s="14">
        <f t="shared" si="0"/>
        <v>1047051.25</v>
      </c>
      <c r="AA15" s="17">
        <f t="shared" si="0"/>
        <v>1047051.25</v>
      </c>
    </row>
    <row r="16" spans="1:27" ht="19.5" x14ac:dyDescent="0.25">
      <c r="A16" s="16" t="s">
        <v>29</v>
      </c>
      <c r="B16" s="14">
        <v>60000</v>
      </c>
      <c r="C16" s="17">
        <v>55800</v>
      </c>
      <c r="D16" s="14">
        <v>0</v>
      </c>
      <c r="E16" s="17">
        <v>0</v>
      </c>
      <c r="F16" s="14">
        <v>0</v>
      </c>
      <c r="G16" s="17">
        <v>0</v>
      </c>
      <c r="H16" s="14">
        <v>0</v>
      </c>
      <c r="I16" s="17">
        <v>0</v>
      </c>
      <c r="J16" s="14">
        <v>0</v>
      </c>
      <c r="K16" s="17">
        <v>0</v>
      </c>
      <c r="L16" s="14">
        <v>0</v>
      </c>
      <c r="M16" s="17">
        <v>0</v>
      </c>
      <c r="N16" s="14">
        <v>0</v>
      </c>
      <c r="O16" s="17">
        <v>0</v>
      </c>
      <c r="P16" s="14">
        <v>0</v>
      </c>
      <c r="Q16" s="17">
        <v>0</v>
      </c>
      <c r="R16" s="14">
        <v>0</v>
      </c>
      <c r="S16" s="17">
        <v>0</v>
      </c>
      <c r="T16" s="14">
        <v>0</v>
      </c>
      <c r="U16" s="17">
        <v>0</v>
      </c>
      <c r="V16" s="14">
        <v>0</v>
      </c>
      <c r="W16" s="17">
        <v>0</v>
      </c>
      <c r="X16" s="14">
        <v>0</v>
      </c>
      <c r="Y16" s="17">
        <v>0</v>
      </c>
      <c r="Z16" s="14">
        <f t="shared" si="0"/>
        <v>60000</v>
      </c>
      <c r="AA16" s="17">
        <f t="shared" si="0"/>
        <v>55800</v>
      </c>
    </row>
    <row r="17" spans="1:27" ht="37.5" x14ac:dyDescent="0.25">
      <c r="A17" s="18" t="s">
        <v>30</v>
      </c>
      <c r="B17" s="19">
        <f t="shared" ref="B17:AA17" si="1">SUM(B6:B16)</f>
        <v>5139104.71</v>
      </c>
      <c r="C17" s="19">
        <f t="shared" si="1"/>
        <v>6833801.8699999992</v>
      </c>
      <c r="D17" s="19">
        <f t="shared" si="1"/>
        <v>0</v>
      </c>
      <c r="E17" s="19">
        <f t="shared" si="1"/>
        <v>0</v>
      </c>
      <c r="F17" s="19">
        <f t="shared" si="1"/>
        <v>843861.58</v>
      </c>
      <c r="G17" s="19">
        <f t="shared" si="1"/>
        <v>916593.04999999993</v>
      </c>
      <c r="H17" s="19">
        <f t="shared" si="1"/>
        <v>554722.25</v>
      </c>
      <c r="I17" s="19">
        <f t="shared" si="1"/>
        <v>664367.87</v>
      </c>
      <c r="J17" s="19">
        <f t="shared" si="1"/>
        <v>435080.89</v>
      </c>
      <c r="K17" s="19">
        <f t="shared" si="1"/>
        <v>526140.28999999992</v>
      </c>
      <c r="L17" s="19">
        <f t="shared" si="1"/>
        <v>132648.4</v>
      </c>
      <c r="M17" s="19">
        <f t="shared" si="1"/>
        <v>157898.4</v>
      </c>
      <c r="N17" s="19">
        <f t="shared" si="1"/>
        <v>0</v>
      </c>
      <c r="O17" s="19">
        <f t="shared" si="1"/>
        <v>0</v>
      </c>
      <c r="P17" s="19">
        <f t="shared" si="1"/>
        <v>849660.58000000007</v>
      </c>
      <c r="Q17" s="19">
        <f t="shared" si="1"/>
        <v>1189326.3400000001</v>
      </c>
      <c r="R17" s="19">
        <f t="shared" si="1"/>
        <v>4055017.45</v>
      </c>
      <c r="S17" s="19">
        <f t="shared" si="1"/>
        <v>4954285.63</v>
      </c>
      <c r="T17" s="19">
        <f t="shared" si="1"/>
        <v>1307259.55</v>
      </c>
      <c r="U17" s="19">
        <f t="shared" si="1"/>
        <v>1699249.98</v>
      </c>
      <c r="V17" s="19">
        <f t="shared" si="1"/>
        <v>57697.509999999995</v>
      </c>
      <c r="W17" s="19">
        <f t="shared" si="1"/>
        <v>61154.559999999998</v>
      </c>
      <c r="X17" s="19">
        <f t="shared" si="1"/>
        <v>0</v>
      </c>
      <c r="Y17" s="19">
        <f t="shared" si="1"/>
        <v>0</v>
      </c>
      <c r="Z17" s="19">
        <f t="shared" si="1"/>
        <v>13375052.92</v>
      </c>
      <c r="AA17" s="19">
        <f t="shared" si="1"/>
        <v>17002817.989999998</v>
      </c>
    </row>
    <row r="18" spans="1:27" ht="37.5" x14ac:dyDescent="0.25">
      <c r="A18" s="20" t="s">
        <v>31</v>
      </c>
      <c r="B18" s="14">
        <v>538389.51</v>
      </c>
      <c r="C18" s="21">
        <v>914370.22</v>
      </c>
      <c r="D18" s="14">
        <v>0</v>
      </c>
      <c r="E18" s="21">
        <v>0</v>
      </c>
      <c r="F18" s="14">
        <v>0</v>
      </c>
      <c r="G18" s="21">
        <v>0</v>
      </c>
      <c r="H18" s="14">
        <v>2190000</v>
      </c>
      <c r="I18" s="21">
        <v>2921870.25</v>
      </c>
      <c r="J18" s="14">
        <v>0</v>
      </c>
      <c r="K18" s="21">
        <v>0</v>
      </c>
      <c r="L18" s="14">
        <v>20000</v>
      </c>
      <c r="M18" s="21">
        <v>41342.879999999997</v>
      </c>
      <c r="N18" s="14">
        <v>0</v>
      </c>
      <c r="O18" s="21">
        <v>0</v>
      </c>
      <c r="P18" s="14">
        <v>8906500</v>
      </c>
      <c r="Q18" s="21">
        <v>9129342.7799999993</v>
      </c>
      <c r="R18" s="14">
        <v>5312000</v>
      </c>
      <c r="S18" s="21">
        <v>6825692.9800000004</v>
      </c>
      <c r="T18" s="14">
        <v>1010000</v>
      </c>
      <c r="U18" s="21">
        <v>1283187.49</v>
      </c>
      <c r="V18" s="14">
        <v>2000000</v>
      </c>
      <c r="W18" s="21">
        <v>2000000</v>
      </c>
      <c r="X18" s="14">
        <v>0</v>
      </c>
      <c r="Y18" s="21">
        <v>0</v>
      </c>
      <c r="Z18" s="14">
        <f t="shared" ref="Z18:AA27" si="2">SUM(B18+D18+F18+H18+J18+L18+N18+P18+R18+T18+V18+X18)</f>
        <v>19976889.509999998</v>
      </c>
      <c r="AA18" s="21">
        <f t="shared" si="2"/>
        <v>23115806.599999998</v>
      </c>
    </row>
    <row r="19" spans="1:27" ht="28.5" x14ac:dyDescent="0.25">
      <c r="A19" s="16" t="s">
        <v>32</v>
      </c>
      <c r="B19" s="14">
        <v>889658.26</v>
      </c>
      <c r="C19" s="17">
        <v>889658.26</v>
      </c>
      <c r="D19" s="14">
        <v>0</v>
      </c>
      <c r="E19" s="17">
        <v>0</v>
      </c>
      <c r="F19" s="14">
        <v>0</v>
      </c>
      <c r="G19" s="17">
        <v>0</v>
      </c>
      <c r="H19" s="14">
        <v>0</v>
      </c>
      <c r="I19" s="17">
        <v>0</v>
      </c>
      <c r="J19" s="14">
        <v>0</v>
      </c>
      <c r="K19" s="17">
        <v>0</v>
      </c>
      <c r="L19" s="14">
        <v>0</v>
      </c>
      <c r="M19" s="17">
        <v>0</v>
      </c>
      <c r="N19" s="14">
        <v>0</v>
      </c>
      <c r="O19" s="17">
        <v>0</v>
      </c>
      <c r="P19" s="14">
        <v>767000</v>
      </c>
      <c r="Q19" s="17">
        <v>767000</v>
      </c>
      <c r="R19" s="14">
        <v>0</v>
      </c>
      <c r="S19" s="17">
        <v>138148.47</v>
      </c>
      <c r="T19" s="14">
        <v>0</v>
      </c>
      <c r="U19" s="17">
        <v>0</v>
      </c>
      <c r="V19" s="14">
        <v>0</v>
      </c>
      <c r="W19" s="17">
        <v>0</v>
      </c>
      <c r="X19" s="14">
        <v>0</v>
      </c>
      <c r="Y19" s="17">
        <v>0</v>
      </c>
      <c r="Z19" s="14">
        <f t="shared" si="2"/>
        <v>1656658.26</v>
      </c>
      <c r="AA19" s="17">
        <f t="shared" si="2"/>
        <v>1794806.73</v>
      </c>
    </row>
    <row r="20" spans="1:27" ht="46.5" x14ac:dyDescent="0.25">
      <c r="A20" s="16" t="s">
        <v>33</v>
      </c>
      <c r="B20" s="14">
        <v>0</v>
      </c>
      <c r="C20" s="17">
        <v>0</v>
      </c>
      <c r="D20" s="14">
        <v>0</v>
      </c>
      <c r="E20" s="17">
        <v>0</v>
      </c>
      <c r="F20" s="14">
        <v>0</v>
      </c>
      <c r="G20" s="17">
        <v>0</v>
      </c>
      <c r="H20" s="14">
        <v>0</v>
      </c>
      <c r="I20" s="17">
        <v>0</v>
      </c>
      <c r="J20" s="14">
        <v>0</v>
      </c>
      <c r="K20" s="17">
        <v>0</v>
      </c>
      <c r="L20" s="14">
        <v>0</v>
      </c>
      <c r="M20" s="17">
        <v>0</v>
      </c>
      <c r="N20" s="14">
        <v>0</v>
      </c>
      <c r="O20" s="17">
        <v>0</v>
      </c>
      <c r="P20" s="14">
        <v>0</v>
      </c>
      <c r="Q20" s="17">
        <v>171721.92</v>
      </c>
      <c r="R20" s="14">
        <v>800000</v>
      </c>
      <c r="S20" s="17">
        <v>809500</v>
      </c>
      <c r="T20" s="14">
        <v>0</v>
      </c>
      <c r="U20" s="17">
        <v>0</v>
      </c>
      <c r="V20" s="14">
        <v>0</v>
      </c>
      <c r="W20" s="17">
        <v>0</v>
      </c>
      <c r="X20" s="14">
        <v>0</v>
      </c>
      <c r="Y20" s="17">
        <v>0</v>
      </c>
      <c r="Z20" s="14">
        <f t="shared" si="2"/>
        <v>800000</v>
      </c>
      <c r="AA20" s="17">
        <f t="shared" si="2"/>
        <v>981221.92</v>
      </c>
    </row>
    <row r="21" spans="1:27" ht="46.5" x14ac:dyDescent="0.25">
      <c r="A21" s="16" t="s">
        <v>34</v>
      </c>
      <c r="B21" s="14">
        <v>0</v>
      </c>
      <c r="C21" s="17">
        <v>0</v>
      </c>
      <c r="D21" s="14">
        <v>0</v>
      </c>
      <c r="E21" s="17">
        <v>0</v>
      </c>
      <c r="F21" s="14">
        <v>0</v>
      </c>
      <c r="G21" s="17">
        <v>0</v>
      </c>
      <c r="H21" s="14">
        <v>0</v>
      </c>
      <c r="I21" s="17">
        <v>0</v>
      </c>
      <c r="J21" s="14">
        <v>0</v>
      </c>
      <c r="K21" s="17">
        <v>0</v>
      </c>
      <c r="L21" s="14">
        <v>0</v>
      </c>
      <c r="M21" s="17">
        <v>0</v>
      </c>
      <c r="N21" s="14">
        <v>0</v>
      </c>
      <c r="O21" s="17">
        <v>0</v>
      </c>
      <c r="P21" s="14">
        <v>0</v>
      </c>
      <c r="Q21" s="17">
        <v>0</v>
      </c>
      <c r="R21" s="14">
        <v>0</v>
      </c>
      <c r="S21" s="17">
        <v>0</v>
      </c>
      <c r="T21" s="14">
        <v>0</v>
      </c>
      <c r="U21" s="17">
        <v>0</v>
      </c>
      <c r="V21" s="14">
        <v>0</v>
      </c>
      <c r="W21" s="17">
        <v>0</v>
      </c>
      <c r="X21" s="14">
        <v>0</v>
      </c>
      <c r="Y21" s="17">
        <v>0</v>
      </c>
      <c r="Z21" s="14">
        <f t="shared" si="2"/>
        <v>0</v>
      </c>
      <c r="AA21" s="17">
        <f t="shared" si="2"/>
        <v>0</v>
      </c>
    </row>
    <row r="22" spans="1:27" ht="64.5" x14ac:dyDescent="0.25">
      <c r="A22" s="16" t="s">
        <v>35</v>
      </c>
      <c r="B22" s="14">
        <v>1075801</v>
      </c>
      <c r="C22" s="17">
        <v>1128807.8600000001</v>
      </c>
      <c r="D22" s="14">
        <v>0</v>
      </c>
      <c r="E22" s="17">
        <v>0</v>
      </c>
      <c r="F22" s="14">
        <v>2000</v>
      </c>
      <c r="G22" s="17">
        <v>4196</v>
      </c>
      <c r="H22" s="14">
        <v>0</v>
      </c>
      <c r="I22" s="17">
        <v>10000</v>
      </c>
      <c r="J22" s="14">
        <v>0</v>
      </c>
      <c r="K22" s="17">
        <v>527716.62</v>
      </c>
      <c r="L22" s="14">
        <v>0</v>
      </c>
      <c r="M22" s="17">
        <v>0</v>
      </c>
      <c r="N22" s="14">
        <v>0</v>
      </c>
      <c r="O22" s="17">
        <v>0</v>
      </c>
      <c r="P22" s="14">
        <v>0</v>
      </c>
      <c r="Q22" s="17">
        <v>0</v>
      </c>
      <c r="R22" s="14">
        <v>50000</v>
      </c>
      <c r="S22" s="17">
        <v>50000</v>
      </c>
      <c r="T22" s="14">
        <v>0</v>
      </c>
      <c r="U22" s="17">
        <v>0</v>
      </c>
      <c r="V22" s="14">
        <v>0</v>
      </c>
      <c r="W22" s="17">
        <v>0</v>
      </c>
      <c r="X22" s="14">
        <v>0</v>
      </c>
      <c r="Y22" s="17">
        <v>0</v>
      </c>
      <c r="Z22" s="14">
        <f t="shared" si="2"/>
        <v>1127801</v>
      </c>
      <c r="AA22" s="17">
        <f t="shared" si="2"/>
        <v>1720720.48</v>
      </c>
    </row>
    <row r="23" spans="1:27" ht="28.5" x14ac:dyDescent="0.25">
      <c r="A23" s="16" t="s">
        <v>36</v>
      </c>
      <c r="B23" s="14">
        <v>0</v>
      </c>
      <c r="C23" s="17">
        <v>0</v>
      </c>
      <c r="D23" s="14">
        <v>0</v>
      </c>
      <c r="E23" s="17">
        <v>0</v>
      </c>
      <c r="F23" s="14">
        <v>0</v>
      </c>
      <c r="G23" s="17">
        <v>0</v>
      </c>
      <c r="H23" s="14">
        <v>0</v>
      </c>
      <c r="I23" s="17">
        <v>0</v>
      </c>
      <c r="J23" s="14">
        <v>0</v>
      </c>
      <c r="K23" s="17">
        <v>0</v>
      </c>
      <c r="L23" s="14">
        <v>0</v>
      </c>
      <c r="M23" s="17">
        <v>0</v>
      </c>
      <c r="N23" s="14">
        <v>0</v>
      </c>
      <c r="O23" s="17">
        <v>0</v>
      </c>
      <c r="P23" s="14">
        <v>0</v>
      </c>
      <c r="Q23" s="17">
        <v>0</v>
      </c>
      <c r="R23" s="14">
        <v>0</v>
      </c>
      <c r="S23" s="17">
        <v>82962.23</v>
      </c>
      <c r="T23" s="14">
        <v>0</v>
      </c>
      <c r="U23" s="17">
        <v>0</v>
      </c>
      <c r="V23" s="14">
        <v>0</v>
      </c>
      <c r="W23" s="17">
        <v>0</v>
      </c>
      <c r="X23" s="14">
        <v>0</v>
      </c>
      <c r="Y23" s="17">
        <v>0</v>
      </c>
      <c r="Z23" s="14">
        <f t="shared" si="2"/>
        <v>0</v>
      </c>
      <c r="AA23" s="17">
        <f t="shared" si="2"/>
        <v>82962.23</v>
      </c>
    </row>
    <row r="24" spans="1:27" ht="28.5" x14ac:dyDescent="0.25">
      <c r="A24" s="16" t="s">
        <v>37</v>
      </c>
      <c r="B24" s="14">
        <v>0</v>
      </c>
      <c r="C24" s="17">
        <v>0</v>
      </c>
      <c r="D24" s="14">
        <v>0</v>
      </c>
      <c r="E24" s="17">
        <v>0</v>
      </c>
      <c r="F24" s="14">
        <v>0</v>
      </c>
      <c r="G24" s="17">
        <v>0</v>
      </c>
      <c r="H24" s="14">
        <v>0</v>
      </c>
      <c r="I24" s="17">
        <v>0</v>
      </c>
      <c r="J24" s="14">
        <v>0</v>
      </c>
      <c r="K24" s="17">
        <v>0</v>
      </c>
      <c r="L24" s="14">
        <v>0</v>
      </c>
      <c r="M24" s="17">
        <v>0</v>
      </c>
      <c r="N24" s="14">
        <v>0</v>
      </c>
      <c r="O24" s="17">
        <v>0</v>
      </c>
      <c r="P24" s="14">
        <v>0</v>
      </c>
      <c r="Q24" s="17">
        <v>0</v>
      </c>
      <c r="R24" s="14">
        <v>0</v>
      </c>
      <c r="S24" s="17">
        <v>0</v>
      </c>
      <c r="T24" s="14">
        <v>0</v>
      </c>
      <c r="U24" s="17">
        <v>0</v>
      </c>
      <c r="V24" s="14">
        <v>0</v>
      </c>
      <c r="W24" s="17">
        <v>0</v>
      </c>
      <c r="X24" s="14">
        <v>0</v>
      </c>
      <c r="Y24" s="17">
        <v>0</v>
      </c>
      <c r="Z24" s="14">
        <f t="shared" si="2"/>
        <v>0</v>
      </c>
      <c r="AA24" s="17">
        <f t="shared" si="2"/>
        <v>0</v>
      </c>
    </row>
    <row r="25" spans="1:27" ht="28.5" x14ac:dyDescent="0.25">
      <c r="A25" s="16" t="s">
        <v>38</v>
      </c>
      <c r="B25" s="14">
        <v>0</v>
      </c>
      <c r="C25" s="17">
        <v>0</v>
      </c>
      <c r="D25" s="14">
        <v>0</v>
      </c>
      <c r="E25" s="17">
        <v>0</v>
      </c>
      <c r="F25" s="14">
        <v>0</v>
      </c>
      <c r="G25" s="17">
        <v>0</v>
      </c>
      <c r="H25" s="14">
        <v>0</v>
      </c>
      <c r="I25" s="17">
        <v>0</v>
      </c>
      <c r="J25" s="14">
        <v>0</v>
      </c>
      <c r="K25" s="17">
        <v>0</v>
      </c>
      <c r="L25" s="14">
        <v>0</v>
      </c>
      <c r="M25" s="17">
        <v>0</v>
      </c>
      <c r="N25" s="14">
        <v>0</v>
      </c>
      <c r="O25" s="17">
        <v>0</v>
      </c>
      <c r="P25" s="14">
        <v>0</v>
      </c>
      <c r="Q25" s="17">
        <v>0</v>
      </c>
      <c r="R25" s="14">
        <v>0</v>
      </c>
      <c r="S25" s="17">
        <v>0</v>
      </c>
      <c r="T25" s="14">
        <v>0</v>
      </c>
      <c r="U25" s="17">
        <v>0</v>
      </c>
      <c r="V25" s="14">
        <v>0</v>
      </c>
      <c r="W25" s="17">
        <v>0</v>
      </c>
      <c r="X25" s="14">
        <v>0</v>
      </c>
      <c r="Y25" s="17">
        <v>0</v>
      </c>
      <c r="Z25" s="14">
        <f t="shared" si="2"/>
        <v>0</v>
      </c>
      <c r="AA25" s="17">
        <f t="shared" si="2"/>
        <v>0</v>
      </c>
    </row>
    <row r="26" spans="1:27" ht="28.5" x14ac:dyDescent="0.25">
      <c r="A26" s="16" t="s">
        <v>39</v>
      </c>
      <c r="B26" s="14">
        <v>0</v>
      </c>
      <c r="C26" s="17">
        <v>0</v>
      </c>
      <c r="D26" s="14">
        <v>0</v>
      </c>
      <c r="E26" s="17">
        <v>0</v>
      </c>
      <c r="F26" s="14">
        <v>0</v>
      </c>
      <c r="G26" s="17">
        <v>0</v>
      </c>
      <c r="H26" s="14">
        <v>0</v>
      </c>
      <c r="I26" s="17">
        <v>0</v>
      </c>
      <c r="J26" s="14">
        <v>0</v>
      </c>
      <c r="K26" s="17">
        <v>0</v>
      </c>
      <c r="L26" s="14">
        <v>0</v>
      </c>
      <c r="M26" s="17">
        <v>0</v>
      </c>
      <c r="N26" s="14">
        <v>0</v>
      </c>
      <c r="O26" s="17">
        <v>0</v>
      </c>
      <c r="P26" s="14">
        <v>0</v>
      </c>
      <c r="Q26" s="17">
        <v>0</v>
      </c>
      <c r="R26" s="14">
        <v>0</v>
      </c>
      <c r="S26" s="17">
        <v>0</v>
      </c>
      <c r="T26" s="14">
        <v>0</v>
      </c>
      <c r="U26" s="17">
        <v>0</v>
      </c>
      <c r="V26" s="14">
        <v>0</v>
      </c>
      <c r="W26" s="17">
        <v>0</v>
      </c>
      <c r="X26" s="14">
        <v>0</v>
      </c>
      <c r="Y26" s="17">
        <v>0</v>
      </c>
      <c r="Z26" s="14">
        <f t="shared" si="2"/>
        <v>0</v>
      </c>
      <c r="AA26" s="17">
        <f t="shared" si="2"/>
        <v>0</v>
      </c>
    </row>
    <row r="27" spans="1:27" ht="37.5" x14ac:dyDescent="0.25">
      <c r="A27" s="16" t="s">
        <v>40</v>
      </c>
      <c r="B27" s="14">
        <v>0</v>
      </c>
      <c r="C27" s="17">
        <v>0</v>
      </c>
      <c r="D27" s="14">
        <v>0</v>
      </c>
      <c r="E27" s="17">
        <v>0</v>
      </c>
      <c r="F27" s="14">
        <v>0</v>
      </c>
      <c r="G27" s="17">
        <v>0</v>
      </c>
      <c r="H27" s="14">
        <v>0</v>
      </c>
      <c r="I27" s="17">
        <v>0</v>
      </c>
      <c r="J27" s="14">
        <v>0</v>
      </c>
      <c r="K27" s="17">
        <v>0</v>
      </c>
      <c r="L27" s="14">
        <v>0</v>
      </c>
      <c r="M27" s="17">
        <v>0</v>
      </c>
      <c r="N27" s="14">
        <v>0</v>
      </c>
      <c r="O27" s="17">
        <v>0</v>
      </c>
      <c r="P27" s="14">
        <v>0</v>
      </c>
      <c r="Q27" s="17">
        <v>0</v>
      </c>
      <c r="R27" s="14">
        <v>0</v>
      </c>
      <c r="S27" s="17">
        <v>0</v>
      </c>
      <c r="T27" s="14">
        <v>0</v>
      </c>
      <c r="U27" s="17">
        <v>0</v>
      </c>
      <c r="V27" s="14">
        <v>0</v>
      </c>
      <c r="W27" s="17">
        <v>0</v>
      </c>
      <c r="X27" s="14">
        <v>0</v>
      </c>
      <c r="Y27" s="17">
        <v>0</v>
      </c>
      <c r="Z27" s="14">
        <f t="shared" si="2"/>
        <v>0</v>
      </c>
      <c r="AA27" s="17">
        <f t="shared" si="2"/>
        <v>0</v>
      </c>
    </row>
    <row r="28" spans="1:27" ht="46.5" x14ac:dyDescent="0.25">
      <c r="A28" s="18" t="s">
        <v>41</v>
      </c>
      <c r="B28" s="19">
        <f t="shared" ref="B28:AA28" si="3">SUM(B18:B27)</f>
        <v>2503848.77</v>
      </c>
      <c r="C28" s="19">
        <f t="shared" si="3"/>
        <v>2932836.34</v>
      </c>
      <c r="D28" s="19">
        <f t="shared" si="3"/>
        <v>0</v>
      </c>
      <c r="E28" s="19">
        <f t="shared" si="3"/>
        <v>0</v>
      </c>
      <c r="F28" s="19">
        <f t="shared" si="3"/>
        <v>2000</v>
      </c>
      <c r="G28" s="19">
        <f t="shared" si="3"/>
        <v>4196</v>
      </c>
      <c r="H28" s="19">
        <f t="shared" si="3"/>
        <v>2190000</v>
      </c>
      <c r="I28" s="19">
        <f t="shared" si="3"/>
        <v>2931870.25</v>
      </c>
      <c r="J28" s="19">
        <f t="shared" si="3"/>
        <v>0</v>
      </c>
      <c r="K28" s="19">
        <f t="shared" si="3"/>
        <v>527716.62</v>
      </c>
      <c r="L28" s="19">
        <f t="shared" si="3"/>
        <v>20000</v>
      </c>
      <c r="M28" s="19">
        <f t="shared" si="3"/>
        <v>41342.879999999997</v>
      </c>
      <c r="N28" s="19">
        <f t="shared" si="3"/>
        <v>0</v>
      </c>
      <c r="O28" s="19">
        <f t="shared" si="3"/>
        <v>0</v>
      </c>
      <c r="P28" s="19">
        <f t="shared" si="3"/>
        <v>9673500</v>
      </c>
      <c r="Q28" s="19">
        <f t="shared" si="3"/>
        <v>10068064.699999999</v>
      </c>
      <c r="R28" s="19">
        <f t="shared" si="3"/>
        <v>6162000</v>
      </c>
      <c r="S28" s="19">
        <f t="shared" si="3"/>
        <v>7906303.6800000006</v>
      </c>
      <c r="T28" s="19">
        <f t="shared" si="3"/>
        <v>1010000</v>
      </c>
      <c r="U28" s="19">
        <f t="shared" si="3"/>
        <v>1283187.49</v>
      </c>
      <c r="V28" s="19">
        <f t="shared" si="3"/>
        <v>2000000</v>
      </c>
      <c r="W28" s="19">
        <f t="shared" si="3"/>
        <v>2000000</v>
      </c>
      <c r="X28" s="19">
        <f t="shared" si="3"/>
        <v>0</v>
      </c>
      <c r="Y28" s="19">
        <f t="shared" si="3"/>
        <v>0</v>
      </c>
      <c r="Z28" s="19">
        <f t="shared" si="3"/>
        <v>23561348.77</v>
      </c>
      <c r="AA28" s="19">
        <f t="shared" si="3"/>
        <v>27695517.960000001</v>
      </c>
    </row>
    <row r="29" spans="1:27" ht="37.5" x14ac:dyDescent="0.25">
      <c r="A29" s="20" t="s">
        <v>42</v>
      </c>
      <c r="B29" s="14">
        <v>15000000</v>
      </c>
      <c r="C29" s="21">
        <v>15000000</v>
      </c>
      <c r="D29" s="14">
        <v>0</v>
      </c>
      <c r="E29" s="21">
        <v>0</v>
      </c>
      <c r="F29" s="14">
        <v>0</v>
      </c>
      <c r="G29" s="21">
        <v>0</v>
      </c>
      <c r="H29" s="14">
        <v>0</v>
      </c>
      <c r="I29" s="21">
        <v>0</v>
      </c>
      <c r="J29" s="14">
        <v>0</v>
      </c>
      <c r="K29" s="21">
        <v>0</v>
      </c>
      <c r="L29" s="14">
        <v>0</v>
      </c>
      <c r="M29" s="21">
        <v>0</v>
      </c>
      <c r="N29" s="14">
        <v>0</v>
      </c>
      <c r="O29" s="21">
        <v>0</v>
      </c>
      <c r="P29" s="14">
        <v>0</v>
      </c>
      <c r="Q29" s="21">
        <v>0</v>
      </c>
      <c r="R29" s="14">
        <v>0</v>
      </c>
      <c r="S29" s="21">
        <v>0</v>
      </c>
      <c r="T29" s="14">
        <v>0</v>
      </c>
      <c r="U29" s="21">
        <v>0</v>
      </c>
      <c r="V29" s="14">
        <v>0</v>
      </c>
      <c r="W29" s="21">
        <v>0</v>
      </c>
      <c r="X29" s="14">
        <v>0</v>
      </c>
      <c r="Y29" s="21">
        <v>0</v>
      </c>
      <c r="Z29" s="14">
        <f t="shared" ref="Z29:AA33" si="4">SUM(B29+D29+F29+H29+J29+L29+N29+P29+R29+T29+V29+X29)</f>
        <v>15000000</v>
      </c>
      <c r="AA29" s="21">
        <f t="shared" si="4"/>
        <v>15000000</v>
      </c>
    </row>
    <row r="30" spans="1:27" ht="46.5" x14ac:dyDescent="0.25">
      <c r="A30" s="16" t="s">
        <v>43</v>
      </c>
      <c r="B30" s="14">
        <v>0</v>
      </c>
      <c r="C30" s="17">
        <v>0</v>
      </c>
      <c r="D30" s="14">
        <v>0</v>
      </c>
      <c r="E30" s="17">
        <v>0</v>
      </c>
      <c r="F30" s="14">
        <v>0</v>
      </c>
      <c r="G30" s="17">
        <v>0</v>
      </c>
      <c r="H30" s="14">
        <v>0</v>
      </c>
      <c r="I30" s="17">
        <v>0</v>
      </c>
      <c r="J30" s="14">
        <v>0</v>
      </c>
      <c r="K30" s="17">
        <v>0</v>
      </c>
      <c r="L30" s="14">
        <v>0</v>
      </c>
      <c r="M30" s="17">
        <v>0</v>
      </c>
      <c r="N30" s="14">
        <v>0</v>
      </c>
      <c r="O30" s="17">
        <v>0</v>
      </c>
      <c r="P30" s="14">
        <v>0</v>
      </c>
      <c r="Q30" s="17">
        <v>0</v>
      </c>
      <c r="R30" s="14">
        <v>0</v>
      </c>
      <c r="S30" s="17">
        <v>0</v>
      </c>
      <c r="T30" s="14">
        <v>0</v>
      </c>
      <c r="U30" s="17">
        <v>0</v>
      </c>
      <c r="V30" s="14">
        <v>0</v>
      </c>
      <c r="W30" s="17">
        <v>0</v>
      </c>
      <c r="X30" s="14">
        <v>0</v>
      </c>
      <c r="Y30" s="17">
        <v>0</v>
      </c>
      <c r="Z30" s="14">
        <f t="shared" si="4"/>
        <v>0</v>
      </c>
      <c r="AA30" s="17">
        <f t="shared" si="4"/>
        <v>0</v>
      </c>
    </row>
    <row r="31" spans="1:27" ht="46.5" x14ac:dyDescent="0.25">
      <c r="A31" s="16" t="s">
        <v>44</v>
      </c>
      <c r="B31" s="14">
        <v>1859465.56</v>
      </c>
      <c r="C31" s="17">
        <v>1859465.56</v>
      </c>
      <c r="D31" s="14">
        <v>0</v>
      </c>
      <c r="E31" s="17">
        <v>0</v>
      </c>
      <c r="F31" s="14">
        <v>0</v>
      </c>
      <c r="G31" s="17">
        <v>0</v>
      </c>
      <c r="H31" s="14">
        <v>0</v>
      </c>
      <c r="I31" s="17">
        <v>0</v>
      </c>
      <c r="J31" s="14">
        <v>0</v>
      </c>
      <c r="K31" s="17">
        <v>0</v>
      </c>
      <c r="L31" s="14">
        <v>0</v>
      </c>
      <c r="M31" s="17">
        <v>0</v>
      </c>
      <c r="N31" s="14">
        <v>0</v>
      </c>
      <c r="O31" s="17">
        <v>0</v>
      </c>
      <c r="P31" s="14">
        <v>0</v>
      </c>
      <c r="Q31" s="17">
        <v>0</v>
      </c>
      <c r="R31" s="14">
        <v>0</v>
      </c>
      <c r="S31" s="17">
        <v>0</v>
      </c>
      <c r="T31" s="14">
        <v>0</v>
      </c>
      <c r="U31" s="17">
        <v>0</v>
      </c>
      <c r="V31" s="14">
        <v>0</v>
      </c>
      <c r="W31" s="17">
        <v>0</v>
      </c>
      <c r="X31" s="14">
        <v>0</v>
      </c>
      <c r="Y31" s="17">
        <v>0</v>
      </c>
      <c r="Z31" s="14">
        <f t="shared" si="4"/>
        <v>1859465.56</v>
      </c>
      <c r="AA31" s="17">
        <f t="shared" si="4"/>
        <v>1859465.56</v>
      </c>
    </row>
    <row r="32" spans="1:27" ht="28.5" x14ac:dyDescent="0.25">
      <c r="A32" s="16" t="s">
        <v>45</v>
      </c>
      <c r="B32" s="14">
        <v>0</v>
      </c>
      <c r="C32" s="17">
        <v>0</v>
      </c>
      <c r="D32" s="14">
        <v>0</v>
      </c>
      <c r="E32" s="17">
        <v>0</v>
      </c>
      <c r="F32" s="14">
        <v>0</v>
      </c>
      <c r="G32" s="17">
        <v>0</v>
      </c>
      <c r="H32" s="14">
        <v>0</v>
      </c>
      <c r="I32" s="17">
        <v>0</v>
      </c>
      <c r="J32" s="14">
        <v>0</v>
      </c>
      <c r="K32" s="17">
        <v>0</v>
      </c>
      <c r="L32" s="14">
        <v>0</v>
      </c>
      <c r="M32" s="17">
        <v>0</v>
      </c>
      <c r="N32" s="14">
        <v>0</v>
      </c>
      <c r="O32" s="17">
        <v>0</v>
      </c>
      <c r="P32" s="14">
        <v>0</v>
      </c>
      <c r="Q32" s="17">
        <v>0</v>
      </c>
      <c r="R32" s="14">
        <v>0</v>
      </c>
      <c r="S32" s="17">
        <v>0</v>
      </c>
      <c r="T32" s="14">
        <v>0</v>
      </c>
      <c r="U32" s="17">
        <v>0</v>
      </c>
      <c r="V32" s="14">
        <v>0</v>
      </c>
      <c r="W32" s="17">
        <v>0</v>
      </c>
      <c r="X32" s="14">
        <v>0</v>
      </c>
      <c r="Y32" s="17">
        <v>0</v>
      </c>
      <c r="Z32" s="14">
        <f t="shared" si="4"/>
        <v>0</v>
      </c>
      <c r="AA32" s="17">
        <f t="shared" si="4"/>
        <v>0</v>
      </c>
    </row>
    <row r="33" spans="1:27" ht="46.5" x14ac:dyDescent="0.25">
      <c r="A33" s="16" t="s">
        <v>46</v>
      </c>
      <c r="B33" s="14">
        <v>0</v>
      </c>
      <c r="C33" s="17">
        <v>0</v>
      </c>
      <c r="D33" s="14">
        <v>0</v>
      </c>
      <c r="E33" s="17">
        <v>0</v>
      </c>
      <c r="F33" s="14">
        <v>0</v>
      </c>
      <c r="G33" s="17">
        <v>0</v>
      </c>
      <c r="H33" s="14">
        <v>0</v>
      </c>
      <c r="I33" s="17">
        <v>0</v>
      </c>
      <c r="J33" s="14">
        <v>0</v>
      </c>
      <c r="K33" s="17">
        <v>0</v>
      </c>
      <c r="L33" s="14">
        <v>0</v>
      </c>
      <c r="M33" s="17">
        <v>0</v>
      </c>
      <c r="N33" s="14">
        <v>0</v>
      </c>
      <c r="O33" s="17">
        <v>0</v>
      </c>
      <c r="P33" s="14">
        <v>0</v>
      </c>
      <c r="Q33" s="17">
        <v>0</v>
      </c>
      <c r="R33" s="14">
        <v>0</v>
      </c>
      <c r="S33" s="17">
        <v>0</v>
      </c>
      <c r="T33" s="14">
        <v>0</v>
      </c>
      <c r="U33" s="17">
        <v>0</v>
      </c>
      <c r="V33" s="14">
        <v>0</v>
      </c>
      <c r="W33" s="17">
        <v>0</v>
      </c>
      <c r="X33" s="14">
        <v>0</v>
      </c>
      <c r="Y33" s="17">
        <v>0</v>
      </c>
      <c r="Z33" s="14">
        <f t="shared" si="4"/>
        <v>0</v>
      </c>
      <c r="AA33" s="17">
        <f t="shared" si="4"/>
        <v>0</v>
      </c>
    </row>
    <row r="34" spans="1:27" ht="46.5" x14ac:dyDescent="0.25">
      <c r="A34" s="18" t="s">
        <v>47</v>
      </c>
      <c r="B34" s="19">
        <f t="shared" ref="B34:AA34" si="5">SUM(B29:B33)</f>
        <v>16859465.559999999</v>
      </c>
      <c r="C34" s="19">
        <f t="shared" si="5"/>
        <v>16859465.559999999</v>
      </c>
      <c r="D34" s="19">
        <f t="shared" si="5"/>
        <v>0</v>
      </c>
      <c r="E34" s="19">
        <f t="shared" si="5"/>
        <v>0</v>
      </c>
      <c r="F34" s="19">
        <f t="shared" si="5"/>
        <v>0</v>
      </c>
      <c r="G34" s="19">
        <f t="shared" si="5"/>
        <v>0</v>
      </c>
      <c r="H34" s="19">
        <f t="shared" si="5"/>
        <v>0</v>
      </c>
      <c r="I34" s="19">
        <f t="shared" si="5"/>
        <v>0</v>
      </c>
      <c r="J34" s="19">
        <f t="shared" si="5"/>
        <v>0</v>
      </c>
      <c r="K34" s="19">
        <f t="shared" si="5"/>
        <v>0</v>
      </c>
      <c r="L34" s="19">
        <f t="shared" si="5"/>
        <v>0</v>
      </c>
      <c r="M34" s="19">
        <f t="shared" si="5"/>
        <v>0</v>
      </c>
      <c r="N34" s="19">
        <f t="shared" si="5"/>
        <v>0</v>
      </c>
      <c r="O34" s="19">
        <f t="shared" si="5"/>
        <v>0</v>
      </c>
      <c r="P34" s="19">
        <f t="shared" si="5"/>
        <v>0</v>
      </c>
      <c r="Q34" s="19">
        <f t="shared" si="5"/>
        <v>0</v>
      </c>
      <c r="R34" s="19">
        <f t="shared" si="5"/>
        <v>0</v>
      </c>
      <c r="S34" s="19">
        <f t="shared" si="5"/>
        <v>0</v>
      </c>
      <c r="T34" s="19">
        <f t="shared" si="5"/>
        <v>0</v>
      </c>
      <c r="U34" s="19">
        <f t="shared" si="5"/>
        <v>0</v>
      </c>
      <c r="V34" s="19">
        <f t="shared" si="5"/>
        <v>0</v>
      </c>
      <c r="W34" s="19">
        <f t="shared" si="5"/>
        <v>0</v>
      </c>
      <c r="X34" s="19">
        <f t="shared" si="5"/>
        <v>0</v>
      </c>
      <c r="Y34" s="19">
        <f t="shared" si="5"/>
        <v>0</v>
      </c>
      <c r="Z34" s="19">
        <f t="shared" si="5"/>
        <v>16859465.559999999</v>
      </c>
      <c r="AA34" s="19">
        <f t="shared" si="5"/>
        <v>16859465.559999999</v>
      </c>
    </row>
    <row r="35" spans="1:27" ht="37.5" x14ac:dyDescent="0.25">
      <c r="A35" s="20" t="s">
        <v>48</v>
      </c>
      <c r="B35" s="14">
        <v>0</v>
      </c>
      <c r="C35" s="21">
        <v>0</v>
      </c>
      <c r="D35" s="14">
        <v>0</v>
      </c>
      <c r="E35" s="21">
        <v>0</v>
      </c>
      <c r="F35" s="14">
        <v>0</v>
      </c>
      <c r="G35" s="21">
        <v>0</v>
      </c>
      <c r="H35" s="14">
        <v>0</v>
      </c>
      <c r="I35" s="21">
        <v>0</v>
      </c>
      <c r="J35" s="14">
        <v>0</v>
      </c>
      <c r="K35" s="21">
        <v>0</v>
      </c>
      <c r="L35" s="14">
        <v>0</v>
      </c>
      <c r="M35" s="21">
        <v>0</v>
      </c>
      <c r="N35" s="14">
        <v>0</v>
      </c>
      <c r="O35" s="21">
        <v>0</v>
      </c>
      <c r="P35" s="14">
        <v>0</v>
      </c>
      <c r="Q35" s="21">
        <v>0</v>
      </c>
      <c r="R35" s="14">
        <v>0</v>
      </c>
      <c r="S35" s="21">
        <v>0</v>
      </c>
      <c r="T35" s="14">
        <v>0</v>
      </c>
      <c r="U35" s="21">
        <v>0</v>
      </c>
      <c r="V35" s="14">
        <v>0</v>
      </c>
      <c r="W35" s="21">
        <v>0</v>
      </c>
      <c r="X35" s="14">
        <v>0</v>
      </c>
      <c r="Y35" s="21">
        <v>0</v>
      </c>
      <c r="Z35" s="14">
        <f>SUM(B35+D35+F35+H35+J35+L35+N35+P35+R35+T35+V35+X35+685000)</f>
        <v>685000</v>
      </c>
      <c r="AA35" s="21">
        <f>SUM(C35+E35+G35+I35+K35+M35+O35+Q35+S35+U35+W35+Y35+947322.29)</f>
        <v>947322.29</v>
      </c>
    </row>
    <row r="36" spans="1:27" ht="19.5" x14ac:dyDescent="0.25">
      <c r="A36" s="16" t="s">
        <v>49</v>
      </c>
      <c r="B36" s="14">
        <v>0</v>
      </c>
      <c r="C36" s="17">
        <v>0</v>
      </c>
      <c r="D36" s="14">
        <v>0</v>
      </c>
      <c r="E36" s="17">
        <v>0</v>
      </c>
      <c r="F36" s="14">
        <v>0</v>
      </c>
      <c r="G36" s="17">
        <v>0</v>
      </c>
      <c r="H36" s="14">
        <v>0</v>
      </c>
      <c r="I36" s="17">
        <v>0</v>
      </c>
      <c r="J36" s="14">
        <v>0</v>
      </c>
      <c r="K36" s="17">
        <v>0</v>
      </c>
      <c r="L36" s="14">
        <v>0</v>
      </c>
      <c r="M36" s="17">
        <v>0</v>
      </c>
      <c r="N36" s="14">
        <v>0</v>
      </c>
      <c r="O36" s="17">
        <v>0</v>
      </c>
      <c r="P36" s="14">
        <v>0</v>
      </c>
      <c r="Q36" s="17">
        <v>0</v>
      </c>
      <c r="R36" s="14">
        <v>0</v>
      </c>
      <c r="S36" s="17">
        <v>0</v>
      </c>
      <c r="T36" s="14">
        <v>0</v>
      </c>
      <c r="U36" s="17">
        <v>0</v>
      </c>
      <c r="V36" s="14">
        <v>0</v>
      </c>
      <c r="W36" s="17">
        <v>0</v>
      </c>
      <c r="X36" s="14">
        <v>0</v>
      </c>
      <c r="Y36" s="17">
        <v>0</v>
      </c>
      <c r="Z36" s="14">
        <f>SUM(B36+D36+F36+H36+J36+L36+N36+P36+R36+T36+V36+X36+1540000)</f>
        <v>1540000</v>
      </c>
      <c r="AA36" s="17">
        <f>SUM(C36+E36+G36+I36+K36+M36+O36+Q36+S36+U36+W36+Y36+2009716.33)</f>
        <v>2009716.33</v>
      </c>
    </row>
    <row r="37" spans="1:27" ht="37.5" x14ac:dyDescent="0.25">
      <c r="A37" s="16" t="s">
        <v>50</v>
      </c>
      <c r="B37" s="14">
        <v>0</v>
      </c>
      <c r="C37" s="17">
        <v>0</v>
      </c>
      <c r="D37" s="14">
        <v>0</v>
      </c>
      <c r="E37" s="17">
        <v>0</v>
      </c>
      <c r="F37" s="14">
        <v>0</v>
      </c>
      <c r="G37" s="17">
        <v>0</v>
      </c>
      <c r="H37" s="14">
        <v>0</v>
      </c>
      <c r="I37" s="17">
        <v>0</v>
      </c>
      <c r="J37" s="14">
        <v>0</v>
      </c>
      <c r="K37" s="17">
        <v>0</v>
      </c>
      <c r="L37" s="14">
        <v>0</v>
      </c>
      <c r="M37" s="17">
        <v>0</v>
      </c>
      <c r="N37" s="14">
        <v>0</v>
      </c>
      <c r="O37" s="17">
        <v>0</v>
      </c>
      <c r="P37" s="14">
        <v>0</v>
      </c>
      <c r="Q37" s="17">
        <v>0</v>
      </c>
      <c r="R37" s="14">
        <v>0</v>
      </c>
      <c r="S37" s="17">
        <v>0</v>
      </c>
      <c r="T37" s="14">
        <v>0</v>
      </c>
      <c r="U37" s="17">
        <v>0</v>
      </c>
      <c r="V37" s="14">
        <v>0</v>
      </c>
      <c r="W37" s="17">
        <v>0</v>
      </c>
      <c r="X37" s="14">
        <v>0</v>
      </c>
      <c r="Y37" s="17">
        <v>0</v>
      </c>
      <c r="Z37" s="14">
        <f>SUM(B37+D37+F37+H37+J37+L37+N37+P37+R37+T37+V37+X37+280000)</f>
        <v>280000</v>
      </c>
      <c r="AA37" s="17">
        <f>SUM(C37+E37+G37+I37+K37+M37+O37+Q37+S37+U37+W37+Y37+357565.47)</f>
        <v>357565.47</v>
      </c>
    </row>
    <row r="38" spans="1:27" ht="37.5" x14ac:dyDescent="0.25">
      <c r="A38" s="16" t="s">
        <v>51</v>
      </c>
      <c r="B38" s="14">
        <v>0</v>
      </c>
      <c r="C38" s="17">
        <v>0</v>
      </c>
      <c r="D38" s="14">
        <v>0</v>
      </c>
      <c r="E38" s="17">
        <v>0</v>
      </c>
      <c r="F38" s="14">
        <v>0</v>
      </c>
      <c r="G38" s="17">
        <v>0</v>
      </c>
      <c r="H38" s="14">
        <v>0</v>
      </c>
      <c r="I38" s="17">
        <v>0</v>
      </c>
      <c r="J38" s="14">
        <v>0</v>
      </c>
      <c r="K38" s="17">
        <v>0</v>
      </c>
      <c r="L38" s="14">
        <v>0</v>
      </c>
      <c r="M38" s="17">
        <v>0</v>
      </c>
      <c r="N38" s="14">
        <v>0</v>
      </c>
      <c r="O38" s="17">
        <v>0</v>
      </c>
      <c r="P38" s="14">
        <v>0</v>
      </c>
      <c r="Q38" s="17">
        <v>0</v>
      </c>
      <c r="R38" s="14">
        <v>0</v>
      </c>
      <c r="S38" s="17">
        <v>0</v>
      </c>
      <c r="T38" s="14">
        <v>0</v>
      </c>
      <c r="U38" s="17">
        <v>0</v>
      </c>
      <c r="V38" s="14">
        <v>0</v>
      </c>
      <c r="W38" s="17">
        <v>0</v>
      </c>
      <c r="X38" s="14">
        <v>0</v>
      </c>
      <c r="Y38" s="17">
        <v>0</v>
      </c>
      <c r="Z38" s="14">
        <f>SUM(B38+D38+F38+H38+J38+L38+N38+P38+R38+T38+V38+X38+30000)</f>
        <v>30000</v>
      </c>
      <c r="AA38" s="17">
        <f>SUM(C38+E38+G38+I38+K38+M38+O38+Q38+S38+U38+W38+Y38+39593.78)</f>
        <v>39593.78</v>
      </c>
    </row>
    <row r="39" spans="1:27" ht="28.5" x14ac:dyDescent="0.25">
      <c r="A39" s="16" t="s">
        <v>52</v>
      </c>
      <c r="B39" s="14">
        <v>0</v>
      </c>
      <c r="C39" s="17">
        <v>0</v>
      </c>
      <c r="D39" s="14">
        <v>0</v>
      </c>
      <c r="E39" s="17">
        <v>0</v>
      </c>
      <c r="F39" s="14">
        <v>0</v>
      </c>
      <c r="G39" s="17">
        <v>0</v>
      </c>
      <c r="H39" s="14">
        <v>0</v>
      </c>
      <c r="I39" s="17">
        <v>0</v>
      </c>
      <c r="J39" s="14">
        <v>0</v>
      </c>
      <c r="K39" s="17">
        <v>0</v>
      </c>
      <c r="L39" s="14">
        <v>0</v>
      </c>
      <c r="M39" s="17">
        <v>0</v>
      </c>
      <c r="N39" s="14">
        <v>0</v>
      </c>
      <c r="O39" s="17">
        <v>0</v>
      </c>
      <c r="P39" s="14">
        <v>0</v>
      </c>
      <c r="Q39" s="17">
        <v>0</v>
      </c>
      <c r="R39" s="14">
        <v>0</v>
      </c>
      <c r="S39" s="17">
        <v>0</v>
      </c>
      <c r="T39" s="14">
        <v>0</v>
      </c>
      <c r="U39" s="17">
        <v>0</v>
      </c>
      <c r="V39" s="14">
        <v>0</v>
      </c>
      <c r="W39" s="17">
        <v>0</v>
      </c>
      <c r="X39" s="14">
        <v>0</v>
      </c>
      <c r="Y39" s="17">
        <v>0</v>
      </c>
      <c r="Z39" s="14">
        <f>SUM(B39+D39+F39+H39+J39+L39+N39+P39+R39+T39+V39+X39+2000000)</f>
        <v>2000000</v>
      </c>
      <c r="AA39" s="17">
        <f>SUM(C39+E39+G39+I39+K39+M39+O39+Q39+S39+U39+W39+Y39+2664145.92)</f>
        <v>2664145.9199999999</v>
      </c>
    </row>
    <row r="40" spans="1:27" ht="46.5" x14ac:dyDescent="0.25">
      <c r="A40" s="16" t="s">
        <v>53</v>
      </c>
      <c r="B40" s="14">
        <v>0</v>
      </c>
      <c r="C40" s="17">
        <v>0</v>
      </c>
      <c r="D40" s="14">
        <v>0</v>
      </c>
      <c r="E40" s="17">
        <v>0</v>
      </c>
      <c r="F40" s="14">
        <v>0</v>
      </c>
      <c r="G40" s="17">
        <v>0</v>
      </c>
      <c r="H40" s="14">
        <v>0</v>
      </c>
      <c r="I40" s="17">
        <v>0</v>
      </c>
      <c r="J40" s="14">
        <v>0</v>
      </c>
      <c r="K40" s="17">
        <v>0</v>
      </c>
      <c r="L40" s="14">
        <v>0</v>
      </c>
      <c r="M40" s="17">
        <v>0</v>
      </c>
      <c r="N40" s="14">
        <v>0</v>
      </c>
      <c r="O40" s="17">
        <v>0</v>
      </c>
      <c r="P40" s="14">
        <v>0</v>
      </c>
      <c r="Q40" s="17">
        <v>0</v>
      </c>
      <c r="R40" s="14">
        <v>0</v>
      </c>
      <c r="S40" s="17">
        <v>0</v>
      </c>
      <c r="T40" s="14">
        <v>0</v>
      </c>
      <c r="U40" s="17">
        <v>0</v>
      </c>
      <c r="V40" s="14">
        <v>0</v>
      </c>
      <c r="W40" s="17">
        <v>0</v>
      </c>
      <c r="X40" s="14">
        <v>0</v>
      </c>
      <c r="Y40" s="17">
        <v>0</v>
      </c>
      <c r="Z40" s="14">
        <f>SUM(B40+D40+F40+H40+J40+L40+N40+P40+R40+T40+V40+X40+150000)</f>
        <v>150000</v>
      </c>
      <c r="AA40" s="17">
        <f>SUM(C40+E40+G40+I40+K40+M40+O40+Q40+S40+U40+W40+Y40+152732)</f>
        <v>152732</v>
      </c>
    </row>
    <row r="41" spans="1:27" ht="46.5" x14ac:dyDescent="0.25">
      <c r="A41" s="16" t="s">
        <v>54</v>
      </c>
      <c r="B41" s="14">
        <v>0</v>
      </c>
      <c r="C41" s="17">
        <v>0</v>
      </c>
      <c r="D41" s="14">
        <v>0</v>
      </c>
      <c r="E41" s="17">
        <v>0</v>
      </c>
      <c r="F41" s="14">
        <v>0</v>
      </c>
      <c r="G41" s="17">
        <v>0</v>
      </c>
      <c r="H41" s="14">
        <v>0</v>
      </c>
      <c r="I41" s="17">
        <v>0</v>
      </c>
      <c r="J41" s="14">
        <v>0</v>
      </c>
      <c r="K41" s="17">
        <v>0</v>
      </c>
      <c r="L41" s="14">
        <v>0</v>
      </c>
      <c r="M41" s="17">
        <v>0</v>
      </c>
      <c r="N41" s="14">
        <v>0</v>
      </c>
      <c r="O41" s="17">
        <v>0</v>
      </c>
      <c r="P41" s="14">
        <v>0</v>
      </c>
      <c r="Q41" s="17">
        <v>0</v>
      </c>
      <c r="R41" s="14">
        <v>0</v>
      </c>
      <c r="S41" s="17">
        <v>0</v>
      </c>
      <c r="T41" s="14">
        <v>0</v>
      </c>
      <c r="U41" s="17">
        <v>0</v>
      </c>
      <c r="V41" s="14">
        <v>0</v>
      </c>
      <c r="W41" s="17">
        <v>0</v>
      </c>
      <c r="X41" s="14">
        <v>0</v>
      </c>
      <c r="Y41" s="17">
        <v>0</v>
      </c>
      <c r="Z41" s="14">
        <f>SUM(B41+D41+F41+H41+J41+L41+N41+P41+R41+T41+V41+X41+30000)</f>
        <v>30000</v>
      </c>
      <c r="AA41" s="17">
        <f>SUM(C41+E41+G41+I41+K41+M41+O41+Q41+S41+U41+W41+Y41+30396.3)</f>
        <v>30396.3</v>
      </c>
    </row>
    <row r="42" spans="1:27" ht="38.25" thickBot="1" x14ac:dyDescent="0.3">
      <c r="A42" s="20" t="s">
        <v>55</v>
      </c>
      <c r="B42" s="21">
        <f t="shared" ref="B42:AA42" si="6">SUM(B35:B41)</f>
        <v>0</v>
      </c>
      <c r="C42" s="21">
        <f t="shared" si="6"/>
        <v>0</v>
      </c>
      <c r="D42" s="21">
        <f t="shared" si="6"/>
        <v>0</v>
      </c>
      <c r="E42" s="21">
        <f t="shared" si="6"/>
        <v>0</v>
      </c>
      <c r="F42" s="21">
        <f t="shared" si="6"/>
        <v>0</v>
      </c>
      <c r="G42" s="21">
        <f t="shared" si="6"/>
        <v>0</v>
      </c>
      <c r="H42" s="21">
        <f t="shared" si="6"/>
        <v>0</v>
      </c>
      <c r="I42" s="21">
        <f t="shared" si="6"/>
        <v>0</v>
      </c>
      <c r="J42" s="21">
        <f t="shared" si="6"/>
        <v>0</v>
      </c>
      <c r="K42" s="21">
        <f t="shared" si="6"/>
        <v>0</v>
      </c>
      <c r="L42" s="21">
        <f t="shared" si="6"/>
        <v>0</v>
      </c>
      <c r="M42" s="21">
        <f t="shared" si="6"/>
        <v>0</v>
      </c>
      <c r="N42" s="21">
        <f t="shared" si="6"/>
        <v>0</v>
      </c>
      <c r="O42" s="21">
        <f t="shared" si="6"/>
        <v>0</v>
      </c>
      <c r="P42" s="21">
        <f t="shared" si="6"/>
        <v>0</v>
      </c>
      <c r="Q42" s="21">
        <f t="shared" si="6"/>
        <v>0</v>
      </c>
      <c r="R42" s="21">
        <f t="shared" si="6"/>
        <v>0</v>
      </c>
      <c r="S42" s="21">
        <f t="shared" si="6"/>
        <v>0</v>
      </c>
      <c r="T42" s="21">
        <f t="shared" si="6"/>
        <v>0</v>
      </c>
      <c r="U42" s="21">
        <f t="shared" si="6"/>
        <v>0</v>
      </c>
      <c r="V42" s="21">
        <f t="shared" si="6"/>
        <v>0</v>
      </c>
      <c r="W42" s="21">
        <f t="shared" si="6"/>
        <v>0</v>
      </c>
      <c r="X42" s="21">
        <f t="shared" si="6"/>
        <v>0</v>
      </c>
      <c r="Y42" s="21">
        <f t="shared" si="6"/>
        <v>0</v>
      </c>
      <c r="Z42" s="21">
        <f t="shared" si="6"/>
        <v>4715000</v>
      </c>
      <c r="AA42" s="21">
        <f t="shared" si="6"/>
        <v>6201472.0899999989</v>
      </c>
    </row>
    <row r="43" spans="1:27" ht="65.25" thickTop="1" x14ac:dyDescent="0.25">
      <c r="A43" s="22" t="s">
        <v>56</v>
      </c>
      <c r="B43" s="23">
        <f t="shared" ref="B43:AA43" si="7">SUM(B17+B28+B34+B42)</f>
        <v>24502419.039999999</v>
      </c>
      <c r="C43" s="23">
        <f t="shared" si="7"/>
        <v>26626103.769999996</v>
      </c>
      <c r="D43" s="23">
        <f t="shared" si="7"/>
        <v>0</v>
      </c>
      <c r="E43" s="23">
        <f t="shared" si="7"/>
        <v>0</v>
      </c>
      <c r="F43" s="23">
        <f t="shared" si="7"/>
        <v>845861.58</v>
      </c>
      <c r="G43" s="23">
        <f t="shared" si="7"/>
        <v>920789.04999999993</v>
      </c>
      <c r="H43" s="23">
        <f t="shared" si="7"/>
        <v>2744722.25</v>
      </c>
      <c r="I43" s="23">
        <f t="shared" si="7"/>
        <v>3596238.12</v>
      </c>
      <c r="J43" s="23">
        <f t="shared" si="7"/>
        <v>435080.89</v>
      </c>
      <c r="K43" s="23">
        <f t="shared" si="7"/>
        <v>1053856.9099999999</v>
      </c>
      <c r="L43" s="23">
        <f t="shared" si="7"/>
        <v>152648.4</v>
      </c>
      <c r="M43" s="23">
        <f t="shared" si="7"/>
        <v>199241.28</v>
      </c>
      <c r="N43" s="23">
        <f t="shared" si="7"/>
        <v>0</v>
      </c>
      <c r="O43" s="23">
        <f t="shared" si="7"/>
        <v>0</v>
      </c>
      <c r="P43" s="23">
        <f t="shared" si="7"/>
        <v>10523160.58</v>
      </c>
      <c r="Q43" s="23">
        <f t="shared" si="7"/>
        <v>11257391.039999999</v>
      </c>
      <c r="R43" s="23">
        <f t="shared" si="7"/>
        <v>10217017.449999999</v>
      </c>
      <c r="S43" s="23">
        <f t="shared" si="7"/>
        <v>12860589.310000001</v>
      </c>
      <c r="T43" s="23">
        <f t="shared" si="7"/>
        <v>2317259.5499999998</v>
      </c>
      <c r="U43" s="23">
        <f t="shared" si="7"/>
        <v>2982437.4699999997</v>
      </c>
      <c r="V43" s="23">
        <f t="shared" si="7"/>
        <v>2057697.51</v>
      </c>
      <c r="W43" s="23">
        <f t="shared" si="7"/>
        <v>2061154.56</v>
      </c>
      <c r="X43" s="23">
        <f t="shared" si="7"/>
        <v>0</v>
      </c>
      <c r="Y43" s="23">
        <f t="shared" si="7"/>
        <v>0</v>
      </c>
      <c r="Z43" s="23">
        <f t="shared" si="7"/>
        <v>58510867.25</v>
      </c>
      <c r="AA43" s="23">
        <f t="shared" si="7"/>
        <v>67759273.600000009</v>
      </c>
    </row>
  </sheetData>
  <sheetProtection algorithmName="SHA-512" hashValue="OTrXyWNFlcd6NQj1NkU3eYyZlU1z4aAIiv1+8oH1N0Z2x7es0cSSKCcJ+fiSLM75vFNPEd8JhlVxdE4mdq6Otw==" saltValue="K9go+YPdpX3nZQ7uccb7CQ==" spinCount="100000" sheet="1" objects="1" scenarios="1"/>
  <mergeCells count="15">
    <mergeCell ref="R4:S4"/>
    <mergeCell ref="T4:U4"/>
    <mergeCell ref="V4:W4"/>
    <mergeCell ref="X4:Y4"/>
    <mergeCell ref="Z4:AA4"/>
    <mergeCell ref="A1:Z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Uscite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2015-10-13T10:03:33Z</dcterms:created>
  <dcterms:modified xsi:type="dcterms:W3CDTF">2015-10-13T10:07:40Z</dcterms:modified>
</cp:coreProperties>
</file>